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8700" windowHeight="8445"/>
  </bookViews>
  <sheets>
    <sheet name="Curiosidades" sheetId="1" r:id="rId1"/>
  </sheets>
  <definedNames>
    <definedName name="Meses">Curiosidades!$M$17:$N$28</definedName>
    <definedName name="Semana">Curiosidades!$J$17:$K$23</definedName>
  </definedNames>
  <calcPr calcId="124519"/>
</workbook>
</file>

<file path=xl/calcChain.xml><?xml version="1.0" encoding="utf-8"?>
<calcChain xmlns="http://schemas.openxmlformats.org/spreadsheetml/2006/main">
  <c r="J4" i="1"/>
  <c r="C30"/>
  <c r="C31" s="1"/>
  <c r="E43"/>
  <c r="F43" s="1"/>
  <c r="B8"/>
  <c r="C8"/>
  <c r="K30"/>
  <c r="K29"/>
  <c r="K28"/>
  <c r="K27"/>
  <c r="K26"/>
  <c r="M35"/>
  <c r="M36" s="1"/>
  <c r="D26"/>
  <c r="D25"/>
  <c r="N35"/>
  <c r="O35"/>
  <c r="C28"/>
  <c r="C5"/>
  <c r="C10"/>
  <c r="C9"/>
  <c r="C7"/>
  <c r="C6"/>
  <c r="C29"/>
  <c r="M37" l="1"/>
  <c r="N36"/>
  <c r="O36" s="1"/>
  <c r="M38" l="1"/>
  <c r="N37"/>
  <c r="O37" s="1"/>
  <c r="M39" l="1"/>
  <c r="N38"/>
  <c r="O38" s="1"/>
  <c r="M40" l="1"/>
  <c r="N39"/>
  <c r="O39" s="1"/>
  <c r="M41" l="1"/>
  <c r="N40"/>
  <c r="O40" s="1"/>
  <c r="M42" l="1"/>
  <c r="N41"/>
  <c r="O41" s="1"/>
  <c r="M43" l="1"/>
  <c r="N42"/>
  <c r="O42" s="1"/>
  <c r="M44" l="1"/>
  <c r="N43"/>
  <c r="O43" s="1"/>
  <c r="M45" l="1"/>
  <c r="N44"/>
  <c r="O44" s="1"/>
  <c r="M46" l="1"/>
  <c r="N45"/>
  <c r="O45" s="1"/>
  <c r="M47" l="1"/>
  <c r="N46"/>
  <c r="O46" s="1"/>
  <c r="M48" l="1"/>
  <c r="N47"/>
  <c r="O47" s="1"/>
  <c r="M49" l="1"/>
  <c r="N48"/>
  <c r="O48" s="1"/>
  <c r="M50" l="1"/>
  <c r="N49"/>
  <c r="O49" s="1"/>
  <c r="M51" l="1"/>
  <c r="N50"/>
  <c r="O50" s="1"/>
  <c r="M52" l="1"/>
  <c r="N51"/>
  <c r="O51" s="1"/>
  <c r="M53" l="1"/>
  <c r="N52"/>
  <c r="O52" s="1"/>
  <c r="M54" l="1"/>
  <c r="N53"/>
  <c r="O53" s="1"/>
  <c r="M55" l="1"/>
  <c r="N54"/>
  <c r="O54" s="1"/>
  <c r="M56" l="1"/>
  <c r="N55"/>
  <c r="O55" s="1"/>
  <c r="M57" l="1"/>
  <c r="N56"/>
  <c r="O56" s="1"/>
  <c r="M58" l="1"/>
  <c r="N57"/>
  <c r="O57" s="1"/>
  <c r="M59" l="1"/>
  <c r="N58"/>
  <c r="O58" s="1"/>
  <c r="M60" l="1"/>
  <c r="N59"/>
  <c r="O59" s="1"/>
  <c r="M61" l="1"/>
  <c r="N60"/>
  <c r="O60" s="1"/>
  <c r="M62" l="1"/>
  <c r="N61"/>
  <c r="O61" s="1"/>
  <c r="M63" l="1"/>
  <c r="N62"/>
  <c r="O62" s="1"/>
  <c r="M64" l="1"/>
  <c r="N64" s="1"/>
  <c r="N63"/>
  <c r="O63" s="1"/>
  <c r="O64" l="1"/>
</calcChain>
</file>

<file path=xl/comments1.xml><?xml version="1.0" encoding="utf-8"?>
<comments xmlns="http://schemas.openxmlformats.org/spreadsheetml/2006/main">
  <authors>
    <author>ICondor</author>
    <author>Ilmer Cóndor E.</author>
  </authors>
  <commentList>
    <comment ref="J4" authorId="0">
      <text>
        <r>
          <rPr>
            <sz val="9"/>
            <color indexed="81"/>
            <rFont val="Tahoma"/>
            <family val="2"/>
          </rPr>
          <t xml:space="preserve">Si se usa la función Ahora(), se obtendrá la fecha y la hora.
Siendo la fecha un número entero, la fecha y hora es un número decimal pues en la hora se estaría tomando en cuenta la fracción del día transcurrido.
</t>
        </r>
      </text>
    </comment>
    <comment ref="C5" authorId="1">
      <text>
        <r>
          <rPr>
            <b/>
            <sz val="8"/>
            <color indexed="81"/>
            <rFont val="Tahoma"/>
            <family val="2"/>
          </rPr>
          <t>Excel asigna un número a cada fecha. Comienza el 1 de enero de 1900.</t>
        </r>
      </text>
    </comment>
    <comment ref="C31" authorId="1">
      <text>
        <r>
          <rPr>
            <b/>
            <sz val="8"/>
            <color indexed="81"/>
            <rFont val="Tahoma"/>
            <family val="2"/>
          </rPr>
          <t>Calcula el día siguiente a la fecha inicial más el número de días laborables transcurridos.
Opcionalmente se pueden incluir fechas festivas.</t>
        </r>
      </text>
    </comment>
  </commentList>
</comments>
</file>

<file path=xl/sharedStrings.xml><?xml version="1.0" encoding="utf-8"?>
<sst xmlns="http://schemas.openxmlformats.org/spreadsheetml/2006/main" count="42" uniqueCount="41">
  <si>
    <t>Control de fechas</t>
  </si>
  <si>
    <t>Fecha</t>
  </si>
  <si>
    <t>Nº Asignado</t>
  </si>
  <si>
    <t>Dias 360</t>
  </si>
  <si>
    <t>Dias Reales</t>
  </si>
  <si>
    <t>Dias.Lab</t>
  </si>
  <si>
    <t>Fecha de Inicio</t>
  </si>
  <si>
    <t>Fecha Final</t>
  </si>
  <si>
    <t>Dia.Lab</t>
  </si>
  <si>
    <t>Domingo</t>
  </si>
  <si>
    <t>Lunes</t>
  </si>
  <si>
    <t>Martes</t>
  </si>
  <si>
    <t>Miércoles</t>
  </si>
  <si>
    <t>Jueves</t>
  </si>
  <si>
    <t>Viernes</t>
  </si>
  <si>
    <t>Sábado</t>
  </si>
  <si>
    <t>Solución</t>
  </si>
  <si>
    <t>Tener en cuenta que el 15 de agosto es fiesta</t>
  </si>
  <si>
    <t>Debe incorporarse el día:</t>
  </si>
  <si>
    <t>Orden</t>
  </si>
  <si>
    <t>Día Semana</t>
  </si>
  <si>
    <t>Día Vacaciones</t>
  </si>
  <si>
    <t>Caso Práctico</t>
  </si>
  <si>
    <t>Un trabajador tiene derecho a disfrutar de 20 días hábiles de vacaciones.</t>
  </si>
  <si>
    <t>Si inicia el 1ro. de agosto del 2005, qué día debe incorporarse al trabajo.</t>
  </si>
  <si>
    <t>Semana</t>
  </si>
  <si>
    <t>Dias festivos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</si>
  <si>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</si>
  <si>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</si>
  <si>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</si>
  <si>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</si>
  <si>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</si>
  <si>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</si>
  <si>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</si>
  <si>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</si>
  <si>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</si>
  <si>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</si>
  <si>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</si>
  <si>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</si>
  <si>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</si>
  <si>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 E G U I M I E N T O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</si>
</sst>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8"/>
      <name val="Arial Black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15" fontId="0" fillId="0" borderId="5" xfId="0" applyNumberFormat="1" applyBorder="1"/>
    <xf numFmtId="14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5" xfId="0" applyFont="1" applyBorder="1"/>
    <xf numFmtId="0" fontId="5" fillId="0" borderId="0" xfId="0" applyFont="1"/>
    <xf numFmtId="0" fontId="0" fillId="3" borderId="1" xfId="0" applyFill="1" applyBorder="1"/>
    <xf numFmtId="0" fontId="0" fillId="4" borderId="1" xfId="0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NumberFormat="1" applyBorder="1"/>
    <xf numFmtId="0" fontId="0" fillId="0" borderId="0" xfId="0" applyFill="1"/>
    <xf numFmtId="0" fontId="0" fillId="0" borderId="0" xfId="0" applyFill="1" applyBorder="1"/>
    <xf numFmtId="14" fontId="0" fillId="0" borderId="0" xfId="0" applyNumberFormat="1"/>
    <xf numFmtId="15" fontId="0" fillId="0" borderId="0" xfId="0" applyNumberFormat="1"/>
    <xf numFmtId="0" fontId="0" fillId="3" borderId="10" xfId="0" applyFill="1" applyBorder="1"/>
    <xf numFmtId="0" fontId="1" fillId="0" borderId="0" xfId="0" applyFont="1" applyFill="1"/>
    <xf numFmtId="15" fontId="0" fillId="7" borderId="1" xfId="0" applyNumberFormat="1" applyFill="1" applyBorder="1"/>
    <xf numFmtId="0" fontId="0" fillId="0" borderId="0" xfId="0" applyNumberFormat="1"/>
    <xf numFmtId="0" fontId="0" fillId="3" borderId="11" xfId="0" applyFill="1" applyBorder="1"/>
    <xf numFmtId="14" fontId="0" fillId="8" borderId="1" xfId="0" applyNumberFormat="1" applyFill="1" applyBorder="1"/>
    <xf numFmtId="0" fontId="0" fillId="8" borderId="1" xfId="0" applyNumberFormat="1" applyFill="1" applyBorder="1"/>
    <xf numFmtId="14" fontId="0" fillId="0" borderId="1" xfId="0" applyNumberFormat="1" applyFill="1" applyBorder="1"/>
    <xf numFmtId="0" fontId="0" fillId="0" borderId="1" xfId="0" applyNumberFormat="1" applyFill="1" applyBorder="1"/>
    <xf numFmtId="0" fontId="0" fillId="11" borderId="1" xfId="0" applyFill="1" applyBorder="1"/>
    <xf numFmtId="0" fontId="8" fillId="11" borderId="1" xfId="0" applyFont="1" applyFill="1" applyBorder="1"/>
    <xf numFmtId="14" fontId="3" fillId="6" borderId="12" xfId="0" applyNumberFormat="1" applyFont="1" applyFill="1" applyBorder="1"/>
    <xf numFmtId="0" fontId="3" fillId="12" borderId="18" xfId="0" applyFont="1" applyFill="1" applyBorder="1"/>
    <xf numFmtId="0" fontId="3" fillId="0" borderId="11" xfId="0" applyFont="1" applyBorder="1" applyAlignment="1">
      <alignment horizontal="center"/>
    </xf>
    <xf numFmtId="22" fontId="0" fillId="0" borderId="0" xfId="0" applyNumberFormat="1"/>
    <xf numFmtId="0" fontId="4" fillId="3" borderId="1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0" fillId="9" borderId="16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8" fillId="13" borderId="16" xfId="0" applyFont="1" applyFill="1" applyBorder="1" applyAlignment="1">
      <alignment horizontal="center"/>
    </xf>
    <xf numFmtId="0" fontId="0" fillId="13" borderId="21" xfId="0" applyFill="1" applyBorder="1" applyAlignment="1">
      <alignment horizontal="center"/>
    </xf>
    <xf numFmtId="0" fontId="0" fillId="13" borderId="17" xfId="0" applyFill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28576</xdr:colOff>
      <xdr:row>42</xdr:row>
      <xdr:rowOff>95250</xdr:rowOff>
    </xdr:from>
    <xdr:to>
      <xdr:col>11</xdr:col>
      <xdr:colOff>304803</xdr:colOff>
      <xdr:row>62</xdr:row>
      <xdr:rowOff>85725</xdr:rowOff>
    </xdr:to>
    <xdr:cxnSp macro="">
      <xdr:nvCxnSpPr>
        <xdr:cNvPr id="4" name="3 Conector curvado"/>
        <xdr:cNvCxnSpPr/>
      </xdr:nvCxnSpPr>
      <xdr:spPr>
        <a:xfrm rot="10800000">
          <a:off x="4591051" y="8924925"/>
          <a:ext cx="3895727" cy="3238500"/>
        </a:xfrm>
        <a:prstGeom prst="curvedConnector3">
          <a:avLst>
            <a:gd name="adj1" fmla="val 50000"/>
          </a:avLst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"/>
  <sheetViews>
    <sheetView showGridLines="0" tabSelected="1" topLeftCell="A16" workbookViewId="0">
      <selection activeCell="E16" sqref="E16"/>
    </sheetView>
  </sheetViews>
  <sheetFormatPr baseColWidth="10" defaultRowHeight="12.75"/>
  <cols>
    <col min="1" max="1" width="2.42578125" customWidth="1"/>
    <col min="2" max="2" width="13.28515625" customWidth="1"/>
    <col min="3" max="3" width="14.28515625" bestFit="1" customWidth="1"/>
    <col min="4" max="4" width="12.7109375" bestFit="1" customWidth="1"/>
    <col min="5" max="5" width="14.28515625" customWidth="1"/>
    <col min="7" max="7" width="4.28515625" customWidth="1"/>
    <col min="10" max="10" width="15.28515625" bestFit="1" customWidth="1"/>
    <col min="11" max="11" width="15" bestFit="1" customWidth="1"/>
  </cols>
  <sheetData>
    <row r="1" spans="1:14" ht="13.5" thickBot="1">
      <c r="A1" s="19"/>
    </row>
    <row r="2" spans="1:14" ht="21.75" customHeight="1" thickBot="1">
      <c r="B2" s="47" t="s">
        <v>0</v>
      </c>
      <c r="C2" s="48"/>
      <c r="D2" s="49"/>
      <c r="E2" s="49"/>
      <c r="F2" s="50"/>
    </row>
    <row r="4" spans="1:14">
      <c r="B4" s="5" t="s">
        <v>1</v>
      </c>
      <c r="C4" s="5" t="s">
        <v>2</v>
      </c>
      <c r="J4" s="44">
        <f ca="1">NOW()</f>
        <v>40812.780332754628</v>
      </c>
    </row>
    <row r="5" spans="1:14">
      <c r="B5" s="1">
        <v>1</v>
      </c>
      <c r="C5" s="2">
        <f t="shared" ref="C5:C10" si="0">B5</f>
        <v>1</v>
      </c>
    </row>
    <row r="6" spans="1:14">
      <c r="B6" s="1">
        <v>2</v>
      </c>
      <c r="C6" s="2">
        <f t="shared" si="0"/>
        <v>2</v>
      </c>
    </row>
    <row r="7" spans="1:14">
      <c r="B7" s="37">
        <v>38774</v>
      </c>
      <c r="C7" s="38">
        <f t="shared" si="0"/>
        <v>38774</v>
      </c>
    </row>
    <row r="8" spans="1:14">
      <c r="B8" s="35">
        <f ca="1">TODAY()</f>
        <v>40812</v>
      </c>
      <c r="C8" s="36">
        <f t="shared" ca="1" si="0"/>
        <v>40812</v>
      </c>
    </row>
    <row r="9" spans="1:14">
      <c r="B9" s="3"/>
      <c r="C9" s="2">
        <f t="shared" si="0"/>
        <v>0</v>
      </c>
    </row>
    <row r="10" spans="1:14">
      <c r="B10" s="1">
        <v>2958465</v>
      </c>
      <c r="C10" s="2">
        <f t="shared" si="0"/>
        <v>2958465</v>
      </c>
    </row>
    <row r="11" spans="1:14">
      <c r="B11" s="14"/>
      <c r="C11" s="25"/>
      <c r="M11" s="26"/>
    </row>
    <row r="12" spans="1:14">
      <c r="B12" s="14"/>
      <c r="C12" s="25"/>
      <c r="I12" s="26"/>
      <c r="J12" s="27"/>
      <c r="K12" s="27"/>
      <c r="L12" s="26"/>
      <c r="M12" s="26"/>
    </row>
    <row r="13" spans="1:14">
      <c r="B13" s="14"/>
      <c r="C13" s="25"/>
      <c r="I13" s="26"/>
      <c r="J13" s="27"/>
      <c r="K13" s="27"/>
      <c r="L13" s="26"/>
      <c r="M13" s="26"/>
    </row>
    <row r="14" spans="1:14">
      <c r="B14" s="14"/>
      <c r="C14" s="25"/>
      <c r="I14" s="26"/>
      <c r="J14" s="27"/>
      <c r="K14" s="27"/>
      <c r="L14" s="26"/>
      <c r="M14" s="26"/>
    </row>
    <row r="15" spans="1:14" ht="13.5" thickBot="1">
      <c r="B15" s="14"/>
      <c r="C15" s="25"/>
      <c r="I15" s="26"/>
      <c r="J15" s="27"/>
      <c r="K15" s="27"/>
      <c r="L15" s="26"/>
      <c r="M15" s="26"/>
    </row>
    <row r="16" spans="1:14" ht="13.5" thickBot="1">
      <c r="B16" s="14"/>
      <c r="C16" s="25"/>
      <c r="I16" s="26"/>
      <c r="J16" s="51" t="s">
        <v>25</v>
      </c>
      <c r="K16" s="52"/>
      <c r="L16" s="26"/>
      <c r="M16" s="55" t="s">
        <v>27</v>
      </c>
      <c r="N16" s="56"/>
    </row>
    <row r="17" spans="2:14">
      <c r="B17" s="14"/>
      <c r="C17" s="25"/>
      <c r="I17" s="26"/>
      <c r="J17" s="34">
        <v>1</v>
      </c>
      <c r="K17" s="34" t="s">
        <v>10</v>
      </c>
      <c r="L17" s="26"/>
      <c r="M17" s="39">
        <v>1</v>
      </c>
      <c r="N17" s="40" t="s">
        <v>28</v>
      </c>
    </row>
    <row r="18" spans="2:14">
      <c r="B18" s="14"/>
      <c r="C18" s="25"/>
      <c r="I18" s="26"/>
      <c r="J18" s="20">
        <v>2</v>
      </c>
      <c r="K18" s="20" t="s">
        <v>11</v>
      </c>
      <c r="L18" s="26"/>
      <c r="M18" s="39">
        <v>2</v>
      </c>
      <c r="N18" s="40" t="s">
        <v>29</v>
      </c>
    </row>
    <row r="19" spans="2:14">
      <c r="B19" s="14"/>
      <c r="C19" s="25"/>
      <c r="I19" s="26"/>
      <c r="J19" s="20">
        <v>3</v>
      </c>
      <c r="K19" s="20" t="s">
        <v>12</v>
      </c>
      <c r="L19" s="26"/>
      <c r="M19" s="39">
        <v>3</v>
      </c>
      <c r="N19" s="40" t="s">
        <v>30</v>
      </c>
    </row>
    <row r="20" spans="2:14">
      <c r="B20" s="14"/>
      <c r="C20" s="14"/>
      <c r="D20" s="33"/>
      <c r="I20" s="26"/>
      <c r="J20" s="20">
        <v>4</v>
      </c>
      <c r="K20" s="20" t="s">
        <v>13</v>
      </c>
      <c r="L20" s="26"/>
      <c r="M20" s="39">
        <v>4</v>
      </c>
      <c r="N20" s="40" t="s">
        <v>31</v>
      </c>
    </row>
    <row r="21" spans="2:14">
      <c r="B21" s="14"/>
      <c r="C21" s="14"/>
      <c r="I21" s="26"/>
      <c r="J21" s="20">
        <v>5</v>
      </c>
      <c r="K21" s="20" t="s">
        <v>14</v>
      </c>
      <c r="L21" s="26"/>
      <c r="M21" s="39">
        <v>5</v>
      </c>
      <c r="N21" s="40" t="s">
        <v>32</v>
      </c>
    </row>
    <row r="22" spans="2:14">
      <c r="C22" s="28"/>
      <c r="I22" s="26"/>
      <c r="J22" s="20">
        <v>6</v>
      </c>
      <c r="K22" s="20" t="s">
        <v>15</v>
      </c>
      <c r="L22" s="26"/>
      <c r="M22" s="39">
        <v>6</v>
      </c>
      <c r="N22" s="40" t="s">
        <v>33</v>
      </c>
    </row>
    <row r="23" spans="2:14">
      <c r="I23" s="26"/>
      <c r="J23" s="20">
        <v>7</v>
      </c>
      <c r="K23" s="30" t="s">
        <v>9</v>
      </c>
      <c r="L23" s="26"/>
      <c r="M23" s="39">
        <v>7</v>
      </c>
      <c r="N23" s="40" t="s">
        <v>34</v>
      </c>
    </row>
    <row r="24" spans="2:14">
      <c r="M24" s="39">
        <v>8</v>
      </c>
      <c r="N24" s="40" t="s">
        <v>35</v>
      </c>
    </row>
    <row r="25" spans="2:14">
      <c r="B25" s="21" t="s">
        <v>6</v>
      </c>
      <c r="C25" s="22">
        <v>38687</v>
      </c>
      <c r="D25" s="23" t="str">
        <f>VLOOKUP(WEEKDAY(C25,1),Semana,2)</f>
        <v>Viernes</v>
      </c>
      <c r="J25" s="53" t="s">
        <v>26</v>
      </c>
      <c r="K25" s="54"/>
      <c r="M25" s="39">
        <v>9</v>
      </c>
      <c r="N25" s="40" t="s">
        <v>36</v>
      </c>
    </row>
    <row r="26" spans="2:14">
      <c r="B26" s="21" t="s">
        <v>7</v>
      </c>
      <c r="C26" s="22">
        <v>38718</v>
      </c>
      <c r="D26" s="23" t="str">
        <f>VLOOKUP(WEEKDAY(C26,1),Semana,2)</f>
        <v>Lunes</v>
      </c>
      <c r="J26" s="1">
        <v>38694</v>
      </c>
      <c r="K26" s="7" t="str">
        <f>VLOOKUP(WEEKDAY(J26,2),Semana,2)</f>
        <v>Jueves</v>
      </c>
      <c r="M26" s="39">
        <v>10</v>
      </c>
      <c r="N26" s="40" t="s">
        <v>37</v>
      </c>
    </row>
    <row r="27" spans="2:14">
      <c r="J27" s="1">
        <v>38714</v>
      </c>
      <c r="K27" s="7" t="str">
        <f>VLOOKUP(WEEKDAY(J27,2),Semana,2)</f>
        <v>Miércoles</v>
      </c>
      <c r="M27" s="39">
        <v>11</v>
      </c>
      <c r="N27" s="40" t="s">
        <v>38</v>
      </c>
    </row>
    <row r="28" spans="2:14">
      <c r="B28" s="24" t="s">
        <v>4</v>
      </c>
      <c r="C28" s="6">
        <f>C26-C25</f>
        <v>31</v>
      </c>
      <c r="J28" s="1">
        <v>38716</v>
      </c>
      <c r="K28" s="7" t="str">
        <f>VLOOKUP(WEEKDAY(J28,2),Semana,2)</f>
        <v>Viernes</v>
      </c>
      <c r="M28" s="39">
        <v>12</v>
      </c>
      <c r="N28" s="40" t="s">
        <v>39</v>
      </c>
    </row>
    <row r="29" spans="2:14">
      <c r="B29" s="24" t="s">
        <v>3</v>
      </c>
      <c r="C29" s="4">
        <f>DAYS360(C25,C26,TRUE)</f>
        <v>30</v>
      </c>
      <c r="J29" s="1">
        <v>38723</v>
      </c>
      <c r="K29" s="7" t="str">
        <f>VLOOKUP(WEEKDAY(J29,2),Semana,2)</f>
        <v>Viernes</v>
      </c>
    </row>
    <row r="30" spans="2:14">
      <c r="B30" s="24" t="s">
        <v>5</v>
      </c>
      <c r="C30" s="3">
        <f>NETWORKDAYS(C25,C26,J26:J30)</f>
        <v>19</v>
      </c>
      <c r="J30" s="1">
        <v>38732</v>
      </c>
      <c r="K30" s="7" t="str">
        <f>VLOOKUP(WEEKDAY(J30,2),Semana,2)</f>
        <v>Domingo</v>
      </c>
    </row>
    <row r="31" spans="2:14">
      <c r="B31" s="24" t="s">
        <v>8</v>
      </c>
      <c r="C31" s="1">
        <f>WORKDAY(C25,C30,J26:J30)</f>
        <v>38719</v>
      </c>
    </row>
    <row r="32" spans="2:14" ht="13.5" thickBot="1"/>
    <row r="33" spans="2:16" ht="13.5" thickBot="1">
      <c r="L33" s="57" t="s">
        <v>40</v>
      </c>
      <c r="M33" s="58"/>
      <c r="N33" s="58"/>
      <c r="O33" s="59"/>
      <c r="P33" s="26"/>
    </row>
    <row r="34" spans="2:16" ht="18.75" customHeight="1">
      <c r="B34" s="45" t="s">
        <v>22</v>
      </c>
      <c r="C34" s="46"/>
      <c r="D34" s="8"/>
      <c r="E34" s="8"/>
      <c r="F34" s="9"/>
      <c r="L34" s="43" t="s">
        <v>19</v>
      </c>
      <c r="M34" s="43" t="s">
        <v>1</v>
      </c>
      <c r="N34" s="43" t="s">
        <v>20</v>
      </c>
      <c r="O34" s="43" t="s">
        <v>21</v>
      </c>
    </row>
    <row r="35" spans="2:16">
      <c r="B35" s="10"/>
      <c r="C35" s="11"/>
      <c r="D35" s="11"/>
      <c r="E35" s="11"/>
      <c r="F35" s="12"/>
      <c r="L35" s="3">
        <v>1</v>
      </c>
      <c r="M35" s="32">
        <f>B39</f>
        <v>38930</v>
      </c>
      <c r="N35" s="5" t="str">
        <f t="shared" ref="N35:N64" si="1">VLOOKUP(WEEKDAY(M35,2),Semana,2)</f>
        <v>Martes</v>
      </c>
      <c r="O35" s="2">
        <f>M35-B$39+1</f>
        <v>1</v>
      </c>
    </row>
    <row r="36" spans="2:16">
      <c r="B36" s="10" t="s">
        <v>23</v>
      </c>
      <c r="C36" s="11"/>
      <c r="D36" s="11"/>
      <c r="E36" s="11"/>
      <c r="F36" s="12"/>
      <c r="L36" s="3">
        <v>2</v>
      </c>
      <c r="M36" s="32">
        <f>M35+1</f>
        <v>38931</v>
      </c>
      <c r="N36" s="5" t="str">
        <f t="shared" si="1"/>
        <v>Miércoles</v>
      </c>
      <c r="O36" s="2">
        <f t="shared" ref="O36:O64" si="2">IF(AND(N36&lt;&gt;K$22,N36&lt;&gt;K$23),O35+1,O35)</f>
        <v>2</v>
      </c>
    </row>
    <row r="37" spans="2:16">
      <c r="B37" s="10" t="s">
        <v>24</v>
      </c>
      <c r="C37" s="11"/>
      <c r="D37" s="11"/>
      <c r="E37" s="11"/>
      <c r="F37" s="12"/>
      <c r="L37" s="3">
        <v>3</v>
      </c>
      <c r="M37" s="32">
        <f t="shared" ref="M37:M64" si="3">M36+1</f>
        <v>38932</v>
      </c>
      <c r="N37" s="5" t="str">
        <f t="shared" si="1"/>
        <v>Jueves</v>
      </c>
      <c r="O37" s="2">
        <f t="shared" si="2"/>
        <v>3</v>
      </c>
    </row>
    <row r="38" spans="2:16">
      <c r="B38" s="10"/>
      <c r="C38" s="11"/>
      <c r="D38" s="11"/>
      <c r="E38" s="11"/>
      <c r="F38" s="12"/>
      <c r="L38" s="3">
        <v>4</v>
      </c>
      <c r="M38" s="32">
        <f t="shared" si="3"/>
        <v>38933</v>
      </c>
      <c r="N38" s="5" t="str">
        <f t="shared" si="1"/>
        <v>Viernes</v>
      </c>
      <c r="O38" s="2">
        <f t="shared" si="2"/>
        <v>4</v>
      </c>
    </row>
    <row r="39" spans="2:16">
      <c r="B39" s="13">
        <v>38930</v>
      </c>
      <c r="C39" s="11"/>
      <c r="D39" s="11"/>
      <c r="E39" s="11"/>
      <c r="F39" s="12"/>
      <c r="L39" s="3">
        <v>5</v>
      </c>
      <c r="M39" s="32">
        <f t="shared" si="3"/>
        <v>38934</v>
      </c>
      <c r="N39" s="5" t="str">
        <f t="shared" si="1"/>
        <v>Sábado</v>
      </c>
      <c r="O39" s="2">
        <f t="shared" si="2"/>
        <v>4</v>
      </c>
    </row>
    <row r="40" spans="2:16">
      <c r="B40" s="10">
        <v>20</v>
      </c>
      <c r="C40" s="11"/>
      <c r="D40" s="11"/>
      <c r="E40" s="14"/>
      <c r="F40" s="12"/>
      <c r="L40" s="3">
        <v>6</v>
      </c>
      <c r="M40" s="32">
        <f t="shared" si="3"/>
        <v>38935</v>
      </c>
      <c r="N40" s="5" t="str">
        <f t="shared" si="1"/>
        <v>Domingo</v>
      </c>
      <c r="O40" s="2">
        <f t="shared" si="2"/>
        <v>4</v>
      </c>
    </row>
    <row r="41" spans="2:16">
      <c r="B41" s="10" t="s">
        <v>17</v>
      </c>
      <c r="C41" s="11"/>
      <c r="D41" s="11"/>
      <c r="E41" s="14">
        <v>38579</v>
      </c>
      <c r="F41" s="12"/>
      <c r="L41" s="3">
        <v>7</v>
      </c>
      <c r="M41" s="32">
        <f t="shared" si="3"/>
        <v>38936</v>
      </c>
      <c r="N41" s="5" t="str">
        <f t="shared" si="1"/>
        <v>Lunes</v>
      </c>
      <c r="O41" s="2">
        <f t="shared" si="2"/>
        <v>5</v>
      </c>
    </row>
    <row r="42" spans="2:16" ht="13.5" thickBot="1">
      <c r="B42" s="18" t="s">
        <v>16</v>
      </c>
      <c r="C42" s="11"/>
      <c r="D42" s="11"/>
      <c r="E42" s="11"/>
      <c r="F42" s="12"/>
      <c r="L42" s="3">
        <v>8</v>
      </c>
      <c r="M42" s="32">
        <f t="shared" si="3"/>
        <v>38937</v>
      </c>
      <c r="N42" s="5" t="str">
        <f t="shared" si="1"/>
        <v>Martes</v>
      </c>
      <c r="O42" s="2">
        <f t="shared" si="2"/>
        <v>6</v>
      </c>
    </row>
    <row r="43" spans="2:16" ht="13.5" thickBot="1">
      <c r="B43" s="10" t="s">
        <v>18</v>
      </c>
      <c r="C43" s="11"/>
      <c r="D43" s="11"/>
      <c r="E43" s="41">
        <f>WORKDAY(B39,B40,E41)</f>
        <v>38958</v>
      </c>
      <c r="F43" s="42" t="str">
        <f>VLOOKUP(WEEKDAY(E43,2),Semana,2,0)</f>
        <v>Martes</v>
      </c>
      <c r="L43" s="3">
        <v>9</v>
      </c>
      <c r="M43" s="32">
        <f t="shared" si="3"/>
        <v>38938</v>
      </c>
      <c r="N43" s="5" t="str">
        <f t="shared" si="1"/>
        <v>Miércoles</v>
      </c>
      <c r="O43" s="2">
        <f t="shared" si="2"/>
        <v>7</v>
      </c>
    </row>
    <row r="44" spans="2:16">
      <c r="B44" s="15"/>
      <c r="C44" s="16"/>
      <c r="D44" s="16"/>
      <c r="E44" s="16"/>
      <c r="F44" s="17"/>
      <c r="L44" s="3">
        <v>10</v>
      </c>
      <c r="M44" s="32">
        <f t="shared" si="3"/>
        <v>38939</v>
      </c>
      <c r="N44" s="5" t="str">
        <f t="shared" si="1"/>
        <v>Jueves</v>
      </c>
      <c r="O44" s="2">
        <f t="shared" si="2"/>
        <v>8</v>
      </c>
    </row>
    <row r="45" spans="2:16">
      <c r="L45" s="3">
        <v>11</v>
      </c>
      <c r="M45" s="32">
        <f t="shared" si="3"/>
        <v>38940</v>
      </c>
      <c r="N45" s="5" t="str">
        <f t="shared" si="1"/>
        <v>Viernes</v>
      </c>
      <c r="O45" s="2">
        <f t="shared" si="2"/>
        <v>9</v>
      </c>
    </row>
    <row r="46" spans="2:16">
      <c r="C46" s="28"/>
      <c r="L46" s="3">
        <v>12</v>
      </c>
      <c r="M46" s="32">
        <f t="shared" si="3"/>
        <v>38941</v>
      </c>
      <c r="N46" s="5" t="str">
        <f t="shared" si="1"/>
        <v>Sábado</v>
      </c>
      <c r="O46" s="2">
        <f t="shared" si="2"/>
        <v>9</v>
      </c>
    </row>
    <row r="47" spans="2:16">
      <c r="C47" s="29"/>
      <c r="L47" s="3">
        <v>13</v>
      </c>
      <c r="M47" s="32">
        <f t="shared" si="3"/>
        <v>38942</v>
      </c>
      <c r="N47" s="5" t="str">
        <f t="shared" si="1"/>
        <v>Domingo</v>
      </c>
      <c r="O47" s="2">
        <f t="shared" si="2"/>
        <v>9</v>
      </c>
    </row>
    <row r="48" spans="2:16">
      <c r="L48" s="3">
        <v>14</v>
      </c>
      <c r="M48" s="32">
        <f t="shared" si="3"/>
        <v>38943</v>
      </c>
      <c r="N48" s="5" t="str">
        <f t="shared" si="1"/>
        <v>Lunes</v>
      </c>
      <c r="O48" s="2">
        <f t="shared" si="2"/>
        <v>10</v>
      </c>
    </row>
    <row r="49" spans="12:15">
      <c r="L49" s="3">
        <v>15</v>
      </c>
      <c r="M49" s="32">
        <f t="shared" si="3"/>
        <v>38944</v>
      </c>
      <c r="N49" s="5" t="str">
        <f t="shared" si="1"/>
        <v>Martes</v>
      </c>
      <c r="O49" s="2">
        <f t="shared" si="2"/>
        <v>11</v>
      </c>
    </row>
    <row r="50" spans="12:15">
      <c r="L50" s="3">
        <v>16</v>
      </c>
      <c r="M50" s="32">
        <f t="shared" si="3"/>
        <v>38945</v>
      </c>
      <c r="N50" s="5" t="str">
        <f t="shared" si="1"/>
        <v>Miércoles</v>
      </c>
      <c r="O50" s="2">
        <f t="shared" si="2"/>
        <v>12</v>
      </c>
    </row>
    <row r="51" spans="12:15">
      <c r="L51" s="3">
        <v>17</v>
      </c>
      <c r="M51" s="32">
        <f t="shared" si="3"/>
        <v>38946</v>
      </c>
      <c r="N51" s="5" t="str">
        <f t="shared" si="1"/>
        <v>Jueves</v>
      </c>
      <c r="O51" s="2">
        <f t="shared" si="2"/>
        <v>13</v>
      </c>
    </row>
    <row r="52" spans="12:15">
      <c r="L52" s="3">
        <v>18</v>
      </c>
      <c r="M52" s="32">
        <f t="shared" si="3"/>
        <v>38947</v>
      </c>
      <c r="N52" s="5" t="str">
        <f t="shared" si="1"/>
        <v>Viernes</v>
      </c>
      <c r="O52" s="2">
        <f t="shared" si="2"/>
        <v>14</v>
      </c>
    </row>
    <row r="53" spans="12:15">
      <c r="L53" s="3">
        <v>19</v>
      </c>
      <c r="M53" s="32">
        <f t="shared" si="3"/>
        <v>38948</v>
      </c>
      <c r="N53" s="5" t="str">
        <f t="shared" si="1"/>
        <v>Sábado</v>
      </c>
      <c r="O53" s="2">
        <f t="shared" si="2"/>
        <v>14</v>
      </c>
    </row>
    <row r="54" spans="12:15">
      <c r="L54" s="3">
        <v>20</v>
      </c>
      <c r="M54" s="32">
        <f t="shared" si="3"/>
        <v>38949</v>
      </c>
      <c r="N54" s="5" t="str">
        <f t="shared" si="1"/>
        <v>Domingo</v>
      </c>
      <c r="O54" s="2">
        <f t="shared" si="2"/>
        <v>14</v>
      </c>
    </row>
    <row r="55" spans="12:15">
      <c r="L55" s="3">
        <v>21</v>
      </c>
      <c r="M55" s="32">
        <f t="shared" si="3"/>
        <v>38950</v>
      </c>
      <c r="N55" s="5" t="str">
        <f t="shared" si="1"/>
        <v>Lunes</v>
      </c>
      <c r="O55" s="2">
        <f t="shared" si="2"/>
        <v>15</v>
      </c>
    </row>
    <row r="56" spans="12:15">
      <c r="L56" s="3">
        <v>22</v>
      </c>
      <c r="M56" s="32">
        <f t="shared" si="3"/>
        <v>38951</v>
      </c>
      <c r="N56" s="5" t="str">
        <f t="shared" si="1"/>
        <v>Martes</v>
      </c>
      <c r="O56" s="2">
        <f t="shared" si="2"/>
        <v>16</v>
      </c>
    </row>
    <row r="57" spans="12:15">
      <c r="L57" s="3">
        <v>23</v>
      </c>
      <c r="M57" s="32">
        <f t="shared" si="3"/>
        <v>38952</v>
      </c>
      <c r="N57" s="5" t="str">
        <f t="shared" si="1"/>
        <v>Miércoles</v>
      </c>
      <c r="O57" s="2">
        <f t="shared" si="2"/>
        <v>17</v>
      </c>
    </row>
    <row r="58" spans="12:15">
      <c r="L58" s="3">
        <v>24</v>
      </c>
      <c r="M58" s="32">
        <f t="shared" si="3"/>
        <v>38953</v>
      </c>
      <c r="N58" s="5" t="str">
        <f t="shared" si="1"/>
        <v>Jueves</v>
      </c>
      <c r="O58" s="2">
        <f t="shared" si="2"/>
        <v>18</v>
      </c>
    </row>
    <row r="59" spans="12:15">
      <c r="L59" s="3">
        <v>25</v>
      </c>
      <c r="M59" s="32">
        <f t="shared" si="3"/>
        <v>38954</v>
      </c>
      <c r="N59" s="5" t="str">
        <f t="shared" si="1"/>
        <v>Viernes</v>
      </c>
      <c r="O59" s="2">
        <f t="shared" si="2"/>
        <v>19</v>
      </c>
    </row>
    <row r="60" spans="12:15">
      <c r="L60" s="3">
        <v>26</v>
      </c>
      <c r="M60" s="32">
        <f t="shared" si="3"/>
        <v>38955</v>
      </c>
      <c r="N60" s="5" t="str">
        <f t="shared" si="1"/>
        <v>Sábado</v>
      </c>
      <c r="O60" s="2">
        <f t="shared" si="2"/>
        <v>19</v>
      </c>
    </row>
    <row r="61" spans="12:15">
      <c r="L61" s="3">
        <v>27</v>
      </c>
      <c r="M61" s="32">
        <f t="shared" si="3"/>
        <v>38956</v>
      </c>
      <c r="N61" s="5" t="str">
        <f t="shared" si="1"/>
        <v>Domingo</v>
      </c>
      <c r="O61" s="2">
        <f t="shared" si="2"/>
        <v>19</v>
      </c>
    </row>
    <row r="62" spans="12:15">
      <c r="L62" s="3">
        <v>28</v>
      </c>
      <c r="M62" s="32">
        <f t="shared" si="3"/>
        <v>38957</v>
      </c>
      <c r="N62" s="5" t="str">
        <f t="shared" si="1"/>
        <v>Lunes</v>
      </c>
      <c r="O62" s="2">
        <f t="shared" si="2"/>
        <v>20</v>
      </c>
    </row>
    <row r="63" spans="12:15">
      <c r="L63" s="3">
        <v>29</v>
      </c>
      <c r="M63" s="32">
        <f t="shared" si="3"/>
        <v>38958</v>
      </c>
      <c r="N63" s="5" t="str">
        <f t="shared" si="1"/>
        <v>Martes</v>
      </c>
      <c r="O63" s="2">
        <f t="shared" si="2"/>
        <v>21</v>
      </c>
    </row>
    <row r="64" spans="12:15">
      <c r="L64" s="3">
        <v>30</v>
      </c>
      <c r="M64" s="32">
        <f t="shared" si="3"/>
        <v>38959</v>
      </c>
      <c r="N64" s="5" t="str">
        <f t="shared" si="1"/>
        <v>Miércoles</v>
      </c>
      <c r="O64" s="2">
        <f t="shared" si="2"/>
        <v>22</v>
      </c>
    </row>
    <row r="65" spans="13:13">
      <c r="M65" s="31"/>
    </row>
  </sheetData>
  <mergeCells count="6">
    <mergeCell ref="B34:C34"/>
    <mergeCell ref="B2:F2"/>
    <mergeCell ref="J16:K16"/>
    <mergeCell ref="J25:K25"/>
    <mergeCell ref="M16:N16"/>
    <mergeCell ref="L33:O33"/>
  </mergeCells>
  <phoneticPr fontId="2" type="noConversion"/>
  <conditionalFormatting sqref="M35:M64">
    <cfRule type="expression" dxfId="2" priority="2" stopIfTrue="1">
      <formula>(WEEKDAY(M35,2)=6)</formula>
    </cfRule>
    <cfRule type="expression" dxfId="1" priority="3" stopIfTrue="1">
      <formula>(WEEKDAY(M35,2)=7)</formula>
    </cfRule>
  </conditionalFormatting>
  <conditionalFormatting sqref="O35:O64">
    <cfRule type="cellIs" dxfId="0" priority="4" stopIfTrue="1" operator="equal">
      <formula>$O34</formula>
    </cfRule>
  </conditionalFormatting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Curiosidades</vt:lpstr>
      <vt:lpstr>Meses</vt:lpstr>
      <vt:lpstr>Semana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</dc:creator>
  <cp:lastModifiedBy>ICondor</cp:lastModifiedBy>
  <dcterms:created xsi:type="dcterms:W3CDTF">2004-06-24T16:31:37Z</dcterms:created>
  <dcterms:modified xsi:type="dcterms:W3CDTF">2011-09-26T23:43:40Z</dcterms:modified>
</cp:coreProperties>
</file>